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0" windowWidth="15480" windowHeight="7935"/>
  </bookViews>
  <sheets>
    <sheet name="Ilitha Park Khayelitsha" sheetId="8" r:id="rId1"/>
  </sheets>
  <calcPr calcId="145621" iterate="1"/>
</workbook>
</file>

<file path=xl/calcChain.xml><?xml version="1.0" encoding="utf-8"?>
<calcChain xmlns="http://schemas.openxmlformats.org/spreadsheetml/2006/main">
  <c r="H4" i="8" l="1"/>
  <c r="I4" i="8" s="1"/>
  <c r="J4" i="8" s="1"/>
  <c r="O4" i="8" s="1"/>
  <c r="H5" i="8"/>
  <c r="I5" i="8"/>
  <c r="J5" i="8" s="1"/>
  <c r="O5" i="8" s="1"/>
  <c r="H6" i="8"/>
  <c r="I6" i="8" s="1"/>
  <c r="J6" i="8" s="1"/>
  <c r="O6" i="8" s="1"/>
  <c r="H7" i="8"/>
  <c r="I7" i="8" s="1"/>
  <c r="H8" i="8"/>
  <c r="I8" i="8" s="1"/>
  <c r="H9" i="8"/>
  <c r="I9" i="8" s="1"/>
  <c r="J9" i="8" s="1"/>
  <c r="O9" i="8" s="1"/>
  <c r="H10" i="8"/>
  <c r="I10" i="8" s="1"/>
  <c r="J10" i="8" s="1"/>
  <c r="O10" i="8" s="1"/>
  <c r="H11" i="8"/>
  <c r="H12" i="8"/>
  <c r="I12" i="8" s="1"/>
  <c r="H13" i="8"/>
  <c r="I13" i="8" s="1"/>
  <c r="J13" i="8" s="1"/>
  <c r="O13" i="8" s="1"/>
  <c r="H14" i="8"/>
  <c r="I14" i="8" s="1"/>
  <c r="J14" i="8" s="1"/>
  <c r="O14" i="8" s="1"/>
  <c r="H15" i="8"/>
  <c r="I15" i="8" s="1"/>
  <c r="H16" i="8"/>
  <c r="I16" i="8" s="1"/>
  <c r="J15" i="8" l="1"/>
  <c r="O15" i="8" s="1"/>
  <c r="I11" i="8"/>
  <c r="J11" i="8" s="1"/>
  <c r="O11" i="8" s="1"/>
  <c r="J7" i="8"/>
  <c r="O7" i="8" s="1"/>
  <c r="J16" i="8"/>
  <c r="O16" i="8" s="1"/>
  <c r="J12" i="8"/>
  <c r="O12" i="8" s="1"/>
  <c r="J8" i="8"/>
  <c r="O8" i="8" s="1"/>
</calcChain>
</file>

<file path=xl/sharedStrings.xml><?xml version="1.0" encoding="utf-8"?>
<sst xmlns="http://schemas.openxmlformats.org/spreadsheetml/2006/main" count="36" uniqueCount="21">
  <si>
    <t xml:space="preserve">Unit </t>
  </si>
  <si>
    <t>Erf</t>
  </si>
  <si>
    <t>Construction &amp;</t>
  </si>
  <si>
    <t>Type</t>
  </si>
  <si>
    <t>Price</t>
  </si>
  <si>
    <t>Fixed Costs</t>
  </si>
  <si>
    <t>Sub Total 1</t>
  </si>
  <si>
    <t>NHBRC</t>
  </si>
  <si>
    <t>A</t>
  </si>
  <si>
    <t>Bed</t>
  </si>
  <si>
    <t>Bath</t>
  </si>
  <si>
    <t>Purchase</t>
  </si>
  <si>
    <t>Floor Area</t>
  </si>
  <si>
    <t>House (m²)</t>
  </si>
  <si>
    <t>B</t>
  </si>
  <si>
    <t>C</t>
  </si>
  <si>
    <t>D</t>
  </si>
  <si>
    <t>E</t>
  </si>
  <si>
    <t>Ilitha Park - Khayelitsha 2017</t>
  </si>
  <si>
    <t>2015 &amp; 2016</t>
  </si>
  <si>
    <t>Discounted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</si>
</sst>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-1C09]\ #,##0.00"/>
    <numFmt numFmtId="165" formatCode="0.0%"/>
  </numFmts>
  <fonts count="5" x14ac:knownFonts="1">
    <font>
      <sz val="10"/>
      <name val="Arial"/>
    </font>
    <font>
      <b/>
      <sz val="2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quotePrefix="1" applyFont="1" applyFill="1" applyBorder="1" applyAlignment="1">
      <alignment horizontal="center"/>
    </xf>
    <xf numFmtId="165" fontId="3" fillId="0" borderId="0" xfId="1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64" fontId="3" fillId="0" borderId="0" xfId="0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0</xdr:row>
      <xdr:rowOff>76200</xdr:rowOff>
    </xdr:from>
    <xdr:to>
      <xdr:col>1</xdr:col>
      <xdr:colOff>104775</xdr:colOff>
      <xdr:row>0</xdr:row>
      <xdr:rowOff>533400</xdr:rowOff>
    </xdr:to>
    <xdr:pic>
      <xdr:nvPicPr>
        <xdr:cNvPr id="2" name="Picture 1" descr="Nation Housing Logo small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76200"/>
          <a:ext cx="74295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"/>
  <sheetViews>
    <sheetView tabSelected="1" zoomScaleNormal="100" workbookViewId="0">
      <selection activeCell="G18" sqref="G18"/>
    </sheetView>
  </sheetViews>
  <sheetFormatPr defaultRowHeight="12.75" x14ac:dyDescent="0.2"/>
  <cols>
    <col min="1" max="2" width="10.85546875" customWidth="1"/>
    <col min="3" max="3" width="13.28515625" customWidth="1"/>
    <col min="4" max="4" width="9.140625" customWidth="1"/>
    <col min="5" max="5" width="8.7109375" customWidth="1"/>
    <col min="6" max="6" width="16.85546875" customWidth="1"/>
    <col min="7" max="7" width="21.42578125" customWidth="1"/>
    <col min="8" max="8" width="18.42578125" customWidth="1"/>
    <col min="9" max="9" width="15.7109375" customWidth="1"/>
    <col min="10" max="10" width="18.5703125" customWidth="1"/>
    <col min="11" max="11" width="2.42578125" customWidth="1"/>
    <col min="12" max="12" width="18.5703125" customWidth="1"/>
    <col min="13" max="13" width="2.140625" customWidth="1"/>
    <col min="14" max="14" width="18.5703125" customWidth="1"/>
    <col min="17" max="17" width="15" bestFit="1" customWidth="1"/>
  </cols>
  <sheetData>
    <row r="1" spans="1:17" ht="45" customHeight="1" x14ac:dyDescent="0.4">
      <c r="C1" s="1" t="s">
        <v>18</v>
      </c>
      <c r="D1" s="1"/>
      <c r="E1" s="1"/>
      <c r="J1" s="13" t="s">
        <v>20</v>
      </c>
      <c r="L1" s="12">
        <v>2017</v>
      </c>
      <c r="N1" s="12" t="s">
        <v>19</v>
      </c>
    </row>
    <row r="2" spans="1:17" s="6" customFormat="1" ht="15.75" x14ac:dyDescent="0.25">
      <c r="A2" s="2" t="s">
        <v>0</v>
      </c>
      <c r="B2" s="2" t="s">
        <v>1</v>
      </c>
      <c r="C2" s="3" t="s">
        <v>12</v>
      </c>
      <c r="D2" s="2" t="s">
        <v>9</v>
      </c>
      <c r="E2" s="2" t="s">
        <v>10</v>
      </c>
      <c r="F2" s="2" t="s">
        <v>1</v>
      </c>
      <c r="G2" s="2" t="s">
        <v>2</v>
      </c>
      <c r="H2" s="4"/>
      <c r="I2" s="5"/>
      <c r="J2" s="2" t="s">
        <v>11</v>
      </c>
      <c r="L2" s="2" t="s">
        <v>11</v>
      </c>
      <c r="N2" s="2" t="s">
        <v>11</v>
      </c>
    </row>
    <row r="3" spans="1:17" s="6" customFormat="1" ht="15.75" x14ac:dyDescent="0.25">
      <c r="A3" s="2" t="s">
        <v>3</v>
      </c>
      <c r="B3" s="2" t="s">
        <v>3</v>
      </c>
      <c r="C3" s="2" t="s">
        <v>13</v>
      </c>
      <c r="D3" s="2"/>
      <c r="E3" s="2"/>
      <c r="F3" s="2" t="s">
        <v>4</v>
      </c>
      <c r="G3" s="2" t="s">
        <v>5</v>
      </c>
      <c r="H3" s="2" t="s">
        <v>6</v>
      </c>
      <c r="I3" s="2" t="s">
        <v>7</v>
      </c>
      <c r="J3" s="2" t="s">
        <v>4</v>
      </c>
      <c r="L3" s="2" t="s">
        <v>4</v>
      </c>
      <c r="N3" s="2" t="s">
        <v>4</v>
      </c>
    </row>
    <row r="4" spans="1:17" s="6" customFormat="1" ht="15" x14ac:dyDescent="0.2">
      <c r="A4" s="7" t="s">
        <v>8</v>
      </c>
      <c r="B4" s="7">
        <v>1</v>
      </c>
      <c r="C4" s="7">
        <v>51</v>
      </c>
      <c r="D4" s="7">
        <v>2</v>
      </c>
      <c r="E4" s="7">
        <v>1</v>
      </c>
      <c r="F4" s="4">
        <v>140000</v>
      </c>
      <c r="G4" s="4">
        <v>368217.82</v>
      </c>
      <c r="H4" s="4">
        <f t="shared" ref="H4:H16" si="0">G4+F4</f>
        <v>508217.82</v>
      </c>
      <c r="I4" s="4">
        <f>IF(H4&lt;=500000,H4*1.3%,500000*1.3%+(H4-500000)*1%)</f>
        <v>6582.1782000000012</v>
      </c>
      <c r="J4" s="4">
        <f t="shared" ref="J4:J16" si="1">H4+I4</f>
        <v>514799.99820000003</v>
      </c>
      <c r="L4" s="4">
        <v>534799.99800000002</v>
      </c>
      <c r="N4" s="4">
        <v>488546.83398999996</v>
      </c>
      <c r="O4" s="11">
        <f>J4/N4-1</f>
        <v>5.3737251750437975E-2</v>
      </c>
      <c r="Q4" s="14"/>
    </row>
    <row r="5" spans="1:17" s="6" customFormat="1" ht="15" x14ac:dyDescent="0.2">
      <c r="A5" s="7" t="s">
        <v>8</v>
      </c>
      <c r="B5" s="7">
        <v>2</v>
      </c>
      <c r="C5" s="7">
        <v>51</v>
      </c>
      <c r="D5" s="7">
        <v>2</v>
      </c>
      <c r="E5" s="7">
        <v>1</v>
      </c>
      <c r="F5" s="4">
        <v>160000</v>
      </c>
      <c r="G5" s="4">
        <v>368217.82</v>
      </c>
      <c r="H5" s="4">
        <f t="shared" si="0"/>
        <v>528217.82000000007</v>
      </c>
      <c r="I5" s="4">
        <f>IF(H5&lt;=500000,H5*1.3%,500000*1.3%+(H5-500000)*1%)</f>
        <v>6782.1782000000012</v>
      </c>
      <c r="J5" s="4">
        <f t="shared" si="1"/>
        <v>534999.99820000003</v>
      </c>
      <c r="L5" s="4">
        <v>554999.99800000002</v>
      </c>
      <c r="N5" s="4">
        <v>508800.00229999999</v>
      </c>
      <c r="O5" s="11">
        <f>J5/N5-1</f>
        <v>5.1493702400873698E-2</v>
      </c>
      <c r="Q5" s="14"/>
    </row>
    <row r="6" spans="1:17" s="6" customFormat="1" ht="15" x14ac:dyDescent="0.2">
      <c r="A6" s="7" t="s">
        <v>8</v>
      </c>
      <c r="B6" s="7">
        <v>3</v>
      </c>
      <c r="C6" s="7">
        <v>51</v>
      </c>
      <c r="D6" s="7">
        <v>2</v>
      </c>
      <c r="E6" s="7">
        <v>1</v>
      </c>
      <c r="F6" s="4">
        <v>180000</v>
      </c>
      <c r="G6" s="4">
        <v>368217.82</v>
      </c>
      <c r="H6" s="4">
        <f t="shared" si="0"/>
        <v>548217.82000000007</v>
      </c>
      <c r="I6" s="4">
        <f>IF(H6&lt;=500000,H6*1.3%,500000*1.3%+(H6-500000)*1%)</f>
        <v>6982.1782000000012</v>
      </c>
      <c r="J6" s="4">
        <f t="shared" si="1"/>
        <v>555199.99820000003</v>
      </c>
      <c r="L6" s="4">
        <v>575199.99800000002</v>
      </c>
      <c r="N6" s="4">
        <v>529000.00229999993</v>
      </c>
      <c r="O6" s="11">
        <f>J6/N6-1</f>
        <v>4.9527402242130592E-2</v>
      </c>
      <c r="Q6" s="14"/>
    </row>
    <row r="7" spans="1:17" s="6" customFormat="1" ht="15" x14ac:dyDescent="0.2">
      <c r="A7" s="7" t="s">
        <v>8</v>
      </c>
      <c r="B7" s="7">
        <v>4</v>
      </c>
      <c r="C7" s="7">
        <v>51</v>
      </c>
      <c r="D7" s="7">
        <v>2</v>
      </c>
      <c r="E7" s="7">
        <v>1</v>
      </c>
      <c r="F7" s="4">
        <v>200000</v>
      </c>
      <c r="G7" s="4">
        <v>368217.82</v>
      </c>
      <c r="H7" s="4">
        <f t="shared" ref="H7:H9" si="2">G7+F7</f>
        <v>568217.82000000007</v>
      </c>
      <c r="I7" s="4">
        <f>IF(H7&lt;=500000,H7*1.3%,500000*1.3%+(H7-500000)*1%)</f>
        <v>7182.1782000000012</v>
      </c>
      <c r="J7" s="4">
        <f t="shared" ref="J7:J9" si="3">H7+I7</f>
        <v>575399.99820000003</v>
      </c>
      <c r="L7" s="4">
        <v>595399.99800000002</v>
      </c>
      <c r="N7" s="4">
        <v>549200.00229999993</v>
      </c>
      <c r="O7" s="11">
        <f>J7/N7-1</f>
        <v>4.7705746158552165E-2</v>
      </c>
      <c r="Q7" s="14"/>
    </row>
    <row r="8" spans="1:17" s="6" customFormat="1" ht="15" x14ac:dyDescent="0.2">
      <c r="A8" s="7" t="s">
        <v>14</v>
      </c>
      <c r="B8" s="7">
        <v>2</v>
      </c>
      <c r="C8" s="7">
        <v>54</v>
      </c>
      <c r="D8" s="7">
        <v>2</v>
      </c>
      <c r="E8" s="7">
        <v>1</v>
      </c>
      <c r="F8" s="4">
        <v>160000</v>
      </c>
      <c r="G8" s="4">
        <v>388019.8</v>
      </c>
      <c r="H8" s="4">
        <f t="shared" ref="H8" si="4">G8+F8</f>
        <v>548019.80000000005</v>
      </c>
      <c r="I8" s="4">
        <f t="shared" ref="I8" si="5">IF(H8&lt;=500000,H8*1.3%,500000*1.3%+(H8-500000)*1%)</f>
        <v>6980.1980000000012</v>
      </c>
      <c r="J8" s="4">
        <f t="shared" ref="J8" si="6">H8+I8</f>
        <v>554999.99800000002</v>
      </c>
      <c r="L8" s="4">
        <v>574999.99780000001</v>
      </c>
      <c r="N8" s="4">
        <v>524799.99809999997</v>
      </c>
      <c r="O8" s="11">
        <f>J8/N8-1</f>
        <v>5.7545731725108462E-2</v>
      </c>
      <c r="Q8" s="14"/>
    </row>
    <row r="9" spans="1:17" s="6" customFormat="1" ht="15" x14ac:dyDescent="0.2">
      <c r="A9" s="7" t="s">
        <v>14</v>
      </c>
      <c r="B9" s="7">
        <v>3</v>
      </c>
      <c r="C9" s="7">
        <v>54</v>
      </c>
      <c r="D9" s="7">
        <v>2</v>
      </c>
      <c r="E9" s="7">
        <v>1</v>
      </c>
      <c r="F9" s="4">
        <v>180000</v>
      </c>
      <c r="G9" s="4">
        <v>388019.8</v>
      </c>
      <c r="H9" s="4">
        <f t="shared" si="2"/>
        <v>568019.80000000005</v>
      </c>
      <c r="I9" s="4">
        <f t="shared" ref="I9" si="7">IF(H9&lt;=500000,H9*1.3%,500000*1.3%+(H9-500000)*1%)</f>
        <v>7180.1980000000012</v>
      </c>
      <c r="J9" s="4">
        <f t="shared" si="3"/>
        <v>575199.99800000002</v>
      </c>
      <c r="L9" s="4">
        <v>595199.99780000001</v>
      </c>
      <c r="N9" s="4">
        <v>544999.99810000008</v>
      </c>
      <c r="O9" s="11">
        <f>J9/N9-1</f>
        <v>5.5412844046393239E-2</v>
      </c>
      <c r="Q9" s="14"/>
    </row>
    <row r="10" spans="1:17" s="6" customFormat="1" ht="15" x14ac:dyDescent="0.2">
      <c r="A10" s="7" t="s">
        <v>14</v>
      </c>
      <c r="B10" s="7">
        <v>4</v>
      </c>
      <c r="C10" s="7">
        <v>54</v>
      </c>
      <c r="D10" s="7">
        <v>2</v>
      </c>
      <c r="E10" s="7">
        <v>1</v>
      </c>
      <c r="F10" s="4">
        <v>200000</v>
      </c>
      <c r="G10" s="4">
        <v>388019.8</v>
      </c>
      <c r="H10" s="4">
        <f t="shared" si="0"/>
        <v>588019.80000000005</v>
      </c>
      <c r="I10" s="4">
        <f t="shared" ref="I10:I16" si="8">IF(H10&lt;=500000,H10*1.3%,500000*1.3%+(H10-500000)*1%)</f>
        <v>7380.1980000000012</v>
      </c>
      <c r="J10" s="4">
        <f t="shared" si="1"/>
        <v>595399.99800000002</v>
      </c>
      <c r="L10" s="4">
        <v>615399.99780000001</v>
      </c>
      <c r="N10" s="4">
        <v>565199.99810000008</v>
      </c>
      <c r="O10" s="11">
        <f>J10/N10-1</f>
        <v>5.3432413307716864E-2</v>
      </c>
      <c r="Q10" s="14"/>
    </row>
    <row r="11" spans="1:17" s="6" customFormat="1" ht="15" x14ac:dyDescent="0.2">
      <c r="A11" s="7" t="s">
        <v>15</v>
      </c>
      <c r="B11" s="7">
        <v>2</v>
      </c>
      <c r="C11" s="7">
        <v>65</v>
      </c>
      <c r="D11" s="8">
        <v>3</v>
      </c>
      <c r="E11" s="7">
        <v>1</v>
      </c>
      <c r="F11" s="4">
        <v>160000</v>
      </c>
      <c r="G11" s="4">
        <v>427623.76</v>
      </c>
      <c r="H11" s="4">
        <f t="shared" si="0"/>
        <v>587623.76</v>
      </c>
      <c r="I11" s="4">
        <f t="shared" si="8"/>
        <v>7376.2376000000013</v>
      </c>
      <c r="J11" s="4">
        <f t="shared" si="1"/>
        <v>594999.9976</v>
      </c>
      <c r="L11" s="4">
        <v>614999.99739999999</v>
      </c>
      <c r="N11" s="4">
        <v>568800.00169999991</v>
      </c>
      <c r="O11" s="11">
        <f>J11/N11-1</f>
        <v>4.6061877323654965E-2</v>
      </c>
      <c r="Q11" s="14"/>
    </row>
    <row r="12" spans="1:17" s="6" customFormat="1" ht="15" x14ac:dyDescent="0.2">
      <c r="A12" s="7" t="s">
        <v>15</v>
      </c>
      <c r="B12" s="7">
        <v>3</v>
      </c>
      <c r="C12" s="7">
        <v>65</v>
      </c>
      <c r="D12" s="8">
        <v>3</v>
      </c>
      <c r="E12" s="7">
        <v>1</v>
      </c>
      <c r="F12" s="4">
        <v>180000</v>
      </c>
      <c r="G12" s="4">
        <v>427623.76</v>
      </c>
      <c r="H12" s="4">
        <f t="shared" ref="H12" si="9">G12+F12</f>
        <v>607623.76</v>
      </c>
      <c r="I12" s="4">
        <f t="shared" ref="I12" si="10">IF(H12&lt;=500000,H12*1.3%,500000*1.3%+(H12-500000)*1%)</f>
        <v>7576.2376000000013</v>
      </c>
      <c r="J12" s="4">
        <f t="shared" ref="J12" si="11">H12+I12</f>
        <v>615199.9976</v>
      </c>
      <c r="L12" s="4">
        <v>635199.99739999999</v>
      </c>
      <c r="N12" s="4">
        <v>589000.00169999991</v>
      </c>
      <c r="O12" s="11">
        <f>J12/N12-1</f>
        <v>4.4482166085535457E-2</v>
      </c>
      <c r="Q12" s="14"/>
    </row>
    <row r="13" spans="1:17" s="6" customFormat="1" ht="15" x14ac:dyDescent="0.2">
      <c r="A13" s="7" t="s">
        <v>16</v>
      </c>
      <c r="B13" s="7">
        <v>2</v>
      </c>
      <c r="C13" s="7">
        <v>70</v>
      </c>
      <c r="D13" s="8">
        <v>3</v>
      </c>
      <c r="E13" s="9">
        <v>2</v>
      </c>
      <c r="F13" s="4">
        <v>160000</v>
      </c>
      <c r="G13" s="4">
        <v>461287.13</v>
      </c>
      <c r="H13" s="4">
        <f t="shared" si="0"/>
        <v>621287.13</v>
      </c>
      <c r="I13" s="4">
        <f t="shared" si="8"/>
        <v>7712.8713000000007</v>
      </c>
      <c r="J13" s="4">
        <f t="shared" si="1"/>
        <v>629000.0013</v>
      </c>
      <c r="L13" s="4">
        <v>649000.00109999999</v>
      </c>
      <c r="N13" s="4">
        <v>598800.00140000007</v>
      </c>
      <c r="O13" s="11">
        <f>J13/N13-1</f>
        <v>5.0434201451890592E-2</v>
      </c>
      <c r="Q13" s="14"/>
    </row>
    <row r="14" spans="1:17" s="6" customFormat="1" ht="15" x14ac:dyDescent="0.2">
      <c r="A14" s="7" t="s">
        <v>16</v>
      </c>
      <c r="B14" s="7">
        <v>3</v>
      </c>
      <c r="C14" s="7">
        <v>70</v>
      </c>
      <c r="D14" s="8">
        <v>3</v>
      </c>
      <c r="E14" s="9">
        <v>2</v>
      </c>
      <c r="F14" s="4">
        <v>180000</v>
      </c>
      <c r="G14" s="4">
        <v>461287.13</v>
      </c>
      <c r="H14" s="4">
        <f t="shared" ref="H14" si="12">G14+F14</f>
        <v>641287.13</v>
      </c>
      <c r="I14" s="4">
        <f t="shared" ref="I14" si="13">IF(H14&lt;=500000,H14*1.3%,500000*1.3%+(H14-500000)*1%)</f>
        <v>7912.8713000000007</v>
      </c>
      <c r="J14" s="4">
        <f t="shared" ref="J14" si="14">H14+I14</f>
        <v>649200.0013</v>
      </c>
      <c r="L14" s="4">
        <v>669200.00109999999</v>
      </c>
      <c r="N14" s="4">
        <v>619000.00140000007</v>
      </c>
      <c r="O14" s="11">
        <f>J14/N14-1</f>
        <v>4.8788368064129672E-2</v>
      </c>
      <c r="Q14" s="14"/>
    </row>
    <row r="15" spans="1:17" s="6" customFormat="1" ht="15" x14ac:dyDescent="0.2">
      <c r="A15" s="7" t="s">
        <v>17</v>
      </c>
      <c r="B15" s="7">
        <v>3</v>
      </c>
      <c r="C15" s="7">
        <v>67</v>
      </c>
      <c r="D15" s="10">
        <v>2</v>
      </c>
      <c r="E15" s="9">
        <v>1</v>
      </c>
      <c r="F15" s="4">
        <v>180000</v>
      </c>
      <c r="G15" s="4">
        <v>441287.13</v>
      </c>
      <c r="H15" s="4">
        <f t="shared" ref="H15" si="15">G15+F15</f>
        <v>621287.13</v>
      </c>
      <c r="I15" s="4">
        <f t="shared" ref="I15" si="16">IF(H15&lt;=500000,H15*1.3%,500000*1.3%+(H15-500000)*1%)</f>
        <v>7712.8713000000007</v>
      </c>
      <c r="J15" s="4">
        <f t="shared" ref="J15" si="17">H15+I15</f>
        <v>629000.0013</v>
      </c>
      <c r="L15" s="4">
        <v>649000.00109999999</v>
      </c>
      <c r="N15" s="4">
        <v>599000.00159999996</v>
      </c>
      <c r="O15" s="11">
        <f>J15/N15-1</f>
        <v>5.0083471819476699E-2</v>
      </c>
      <c r="Q15" s="14"/>
    </row>
    <row r="16" spans="1:17" s="6" customFormat="1" ht="15" x14ac:dyDescent="0.2">
      <c r="A16" s="7" t="s">
        <v>17</v>
      </c>
      <c r="B16" s="7">
        <v>4</v>
      </c>
      <c r="C16" s="7">
        <v>67</v>
      </c>
      <c r="D16" s="10">
        <v>2</v>
      </c>
      <c r="E16" s="9">
        <v>1</v>
      </c>
      <c r="F16" s="4">
        <v>200000</v>
      </c>
      <c r="G16" s="4">
        <v>441287.13</v>
      </c>
      <c r="H16" s="4">
        <f t="shared" si="0"/>
        <v>641287.13</v>
      </c>
      <c r="I16" s="4">
        <f t="shared" si="8"/>
        <v>7912.8713000000007</v>
      </c>
      <c r="J16" s="4">
        <f t="shared" si="1"/>
        <v>649200.0013</v>
      </c>
      <c r="L16" s="4">
        <v>669200.00109999999</v>
      </c>
      <c r="N16" s="4">
        <v>619200.00159999996</v>
      </c>
      <c r="O16" s="11">
        <f>J16/N16-1</f>
        <v>4.8449611793411895E-2</v>
      </c>
      <c r="Q16" s="14"/>
    </row>
  </sheetData>
  <printOptions gridLines="1"/>
  <pageMargins left="0.75" right="0.75" top="1" bottom="1" header="0.5" footer="0.5"/>
  <pageSetup paperSize="9" scale="92" orientation="landscape" horizontalDpi="4294967293" vertic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Ilitha Park Khayelitsha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Paul</cp:lastModifiedBy>
  <cp:lastPrinted>2016-01-25T10:56:43Z</cp:lastPrinted>
  <dcterms:created xsi:type="dcterms:W3CDTF">2007-02-26T08:50:14Z</dcterms:created>
  <dcterms:modified xsi:type="dcterms:W3CDTF">2017-01-24T07:35:12Z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